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EstaPastaDeTrabalho" defaultThemeVersion="202300"/>
  <mc:AlternateContent xmlns:mc="http://schemas.openxmlformats.org/markup-compatibility/2006">
    <mc:Choice Requires="x15">
      <x15ac:absPath xmlns:x15ac="http://schemas.microsoft.com/office/spreadsheetml/2010/11/ac" url="C:\Users\marisa.santos\Downloads\MA2307\Anexo X_V4\"/>
    </mc:Choice>
  </mc:AlternateContent>
  <xr:revisionPtr revIDLastSave="0" documentId="13_ncr:1_{3FA5D6F0-5120-4BD1-A962-E48A65896A46}" xr6:coauthVersionLast="47" xr6:coauthVersionMax="47" xr10:uidLastSave="{00000000-0000-0000-0000-000000000000}"/>
  <bookViews>
    <workbookView xWindow="-120" yWindow="-120" windowWidth="29040" windowHeight="15720" xr2:uid="{1C38F59D-E72E-4A43-8837-E179BF993DDA}"/>
  </bookViews>
  <sheets>
    <sheet name="Calcule seu Uso " sheetId="3" r:id="rId1"/>
    <sheet name="Planilha Auxiliar" sheetId="2" state="hidden" r:id="rId2"/>
  </sheets>
  <definedNames>
    <definedName name="Biodisco">'Planilha Auxiliar'!#REF!</definedName>
    <definedName name="Biodisco_fosforo">'Planilha Auxiliar'!#REF!</definedName>
    <definedName name="Filtroaeradosubmerso">'Planilha Auxiliar'!#REF!</definedName>
    <definedName name="Filtroaeradosubmerso_fosforo">'Planilha Auxiliar'!#REF!</definedName>
    <definedName name="Filtrobiológicopercolador">'Planilha Auxiliar'!#REF!</definedName>
    <definedName name="Filtrobiológicopercolador_fosforo">'Planilha Auxiliar'!#REF!</definedName>
    <definedName name="Filtrooubiodiscoescoamentosuperficial">'Planilha Auxiliar'!#REF!</definedName>
    <definedName name="Filtrooubiodiscoescoamentosuperficial_fosforo">'Planilha Auxiliar'!#REF!</definedName>
    <definedName name="Filtrooubiodiscofísicoquímico">'Planilha Auxiliar'!#REF!</definedName>
    <definedName name="Filtrooubiodiscofísicoquímico_fosforo">'Planilha Auxiliar'!#REF!</definedName>
    <definedName name="Filtrooubiodiscoremoçãobiológicadenutrientes">'Planilha Auxiliar'!#REF!</definedName>
    <definedName name="Filtrooubiodiscoremoçãobiológicadenutrientes_fosforo">'Planilha Auxiliar'!#REF!</definedName>
    <definedName name="Filtrooubiodiscowetlands">'Planilha Auxiliar'!#REF!</definedName>
    <definedName name="Filtrooubiodiscowetlands_fosforo">'Planilha Auxiliar'!#REF!</definedName>
    <definedName name="Lagoaaeradafacultativa">'Planilha Auxiliar'!#REF!</definedName>
    <definedName name="Lagoaaeradafacultativa_fosforo">'Planilha Auxiliar'!#REF!</definedName>
    <definedName name="Lagoaanaeróbialagoafacultativa">'Planilha Auxiliar'!#REF!</definedName>
    <definedName name="Lagoaanaeróbialagoafacultativa_fosforo">'Planilha Auxiliar'!#REF!</definedName>
    <definedName name="Lagoaanaeróbialagoafacultativalagoadematuração">'Planilha Auxiliar'!#REF!</definedName>
    <definedName name="Lagoaanaeróbialagoafacultativalagoadematuração_fosforo">'Planilha Auxiliar'!#REF!</definedName>
    <definedName name="Lagoadeestabilizaçãofísicoquímico">'Planilha Auxiliar'!#REF!</definedName>
    <definedName name="Lagoadeestabilizaçãofísicoquímico_fosforo">'Planilha Auxiliar'!#REF!</definedName>
    <definedName name="Lagoafacultativa">'Planilha Auxiliar'!#REF!</definedName>
    <definedName name="Lagoafacultativa_fosforo">'Planilha Auxiliar'!#REF!</definedName>
    <definedName name="Lodosativados">'Planilha Auxiliar'!#REF!</definedName>
    <definedName name="Lodosativados_fosforo">'Planilha Auxiliar'!#REF!</definedName>
    <definedName name="Lodosativadosfísicoquímico">'Planilha Auxiliar'!#REF!</definedName>
    <definedName name="Lodosativadosfísicoquímico_fosforo">'Planilha Auxiliar'!#REF!</definedName>
    <definedName name="Lodosativadosremoçãobiológicadenutrientes">'Planilha Auxiliar'!#REF!</definedName>
    <definedName name="Lodosativadosremoçãobiológicadenutrientes_fosforo">'Planilha Auxiliar'!#REF!</definedName>
    <definedName name="Outro">'Planilha Auxiliar'!#REF!</definedName>
    <definedName name="Outro_fosforo">'Planilha Auxiliar'!#REF!</definedName>
    <definedName name="Reatoranaeróbio">'Planilha Auxiliar'!#REF!</definedName>
    <definedName name="Reatoranaeróbio_fosforo">'Planilha Auxiliar'!#REF!</definedName>
    <definedName name="Reatoranaeróbioescoamentosuperficial">'Planilha Auxiliar'!#REF!</definedName>
    <definedName name="Reatoranaeróbioescoamentosuperficial_fosforo">'Planilha Auxiliar'!#REF!</definedName>
    <definedName name="Reatoranaeróbiofiltroaeradosubmerso">'Planilha Auxiliar'!#REF!</definedName>
    <definedName name="Reatoranaeróbiofiltroaeradosubmerso_fosforo">'Planilha Auxiliar'!#REF!</definedName>
    <definedName name="Reatoranaeróbiofiltroanaeróbio">'Planilha Auxiliar'!#REF!</definedName>
    <definedName name="Reatoranaeróbiofiltroanaeróbio_fosforo">'Planilha Auxiliar'!#REF!</definedName>
    <definedName name="Reatoranaeróbiofiltrobiológicopercolador">'Planilha Auxiliar'!#REF!</definedName>
    <definedName name="Reatoranaeróbiofiltrobiológicopercolador_fosforo">'Planilha Auxiliar'!#REF!</definedName>
    <definedName name="Reatoranaeróbiofísicoquímico">'Planilha Auxiliar'!#REF!</definedName>
    <definedName name="Reatoranaeróbiofísicoquímico_fosforo">'Planilha Auxiliar'!#REF!</definedName>
    <definedName name="Reatoranaeróbioflotação">'Planilha Auxiliar'!#REF!</definedName>
    <definedName name="Reatoranaeróbioflotação_fosforo">'Planilha Auxiliar'!#REF!</definedName>
    <definedName name="Reatoranaeróbiolagoadepolimento">'Planilha Auxiliar'!#REF!</definedName>
    <definedName name="Reatoranaeróbiolagoadepolimento_fosforo">'Planilha Auxiliar'!#REF!</definedName>
    <definedName name="Reatoranaeróbiolodosativados">'Planilha Auxiliar'!#REF!</definedName>
    <definedName name="Reatoranaeróbiolodosativados_fosforo">'Planilha Auxiliar'!#REF!</definedName>
    <definedName name="Reatoranaeróbiowetlands">'Planilha Auxiliar'!#REF!</definedName>
    <definedName name="Reatoranaeróbiowetlands_fosforo">'Planilha Auxiliar'!#REF!</definedName>
    <definedName name="Semtratamento">'Planilha Auxiliar'!#REF!</definedName>
    <definedName name="Semtratamento_fosforo">'Planilha Auxiliar'!#REF!</definedName>
    <definedName name="Tanqueséptico">'Planilha Auxiliar'!#REF!</definedName>
    <definedName name="Tanqueséptico_fosforo">'Planilha Auxiliar'!#REF!</definedName>
    <definedName name="Tanquesépticoescoamentosuperficial">'Planilha Auxiliar'!#REF!</definedName>
    <definedName name="Tanquesépticoescoamentosuperficial_fosforo">'Planilha Auxiliar'!#REF!</definedName>
    <definedName name="Tanquesépticofiltroanaeróbio">'Planilha Auxiliar'!#REF!</definedName>
    <definedName name="Tanquesépticofiltroanaeróbio_fosforo">'Planilha Auxiliar'!#REF!</definedName>
    <definedName name="Tanquesépticofiltrobiológicopercolador">'Planilha Auxiliar'!#REF!</definedName>
    <definedName name="Tanquesépticofiltrobiológicopercolador_fosforo">'Planilha Auxiliar'!#REF!</definedName>
    <definedName name="Tanquesépticolagoafacultativa">'Planilha Auxiliar'!#REF!</definedName>
    <definedName name="Tanquesépticolagoafacultativa_fosforo">'Planilha Auxiliar'!#REF!</definedName>
    <definedName name="Tanquesépticowetlands">'Planilha Auxiliar'!#REF!</definedName>
    <definedName name="Tanquesépticowetlands_fosforo">'Planilha Auxiliar'!#REF!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3" l="1"/>
  <c r="C14" i="3" s="1"/>
  <c r="F14" i="3"/>
  <c r="B15" i="3"/>
  <c r="C15" i="3" s="1"/>
  <c r="F15" i="3"/>
  <c r="B16" i="3"/>
  <c r="C16" i="3" s="1"/>
  <c r="F16" i="3"/>
  <c r="B17" i="3"/>
  <c r="C17" i="3" s="1"/>
  <c r="F17" i="3"/>
  <c r="B18" i="3"/>
  <c r="C18" i="3" s="1"/>
  <c r="F18" i="3"/>
  <c r="B19" i="3"/>
  <c r="C19" i="3"/>
  <c r="G19" i="3" s="1"/>
  <c r="F19" i="3"/>
  <c r="B20" i="3"/>
  <c r="C20" i="3"/>
  <c r="F20" i="3"/>
  <c r="B21" i="3"/>
  <c r="C21" i="3"/>
  <c r="F21" i="3"/>
  <c r="G21" i="3"/>
  <c r="B22" i="3"/>
  <c r="C22" i="3"/>
  <c r="F22" i="3"/>
  <c r="G22" i="3"/>
  <c r="B23" i="3"/>
  <c r="C23" i="3"/>
  <c r="F23" i="3"/>
  <c r="G23" i="3"/>
  <c r="F13" i="3"/>
  <c r="B13" i="3"/>
  <c r="C13" i="3" s="1"/>
  <c r="B24" i="3"/>
  <c r="B25" i="3"/>
  <c r="B26" i="3"/>
  <c r="F24" i="3"/>
  <c r="F25" i="3"/>
  <c r="F26" i="3"/>
  <c r="G17" i="3" l="1"/>
  <c r="G20" i="3"/>
  <c r="G18" i="3"/>
  <c r="G16" i="3"/>
  <c r="G14" i="3"/>
  <c r="G15" i="3"/>
  <c r="G13" i="3"/>
  <c r="C24" i="3"/>
  <c r="G24" i="3" s="1"/>
  <c r="C25" i="3"/>
  <c r="G25" i="3" s="1"/>
  <c r="C26" i="3"/>
  <c r="G26" i="3" s="1"/>
  <c r="I13" i="3" l="1"/>
  <c r="K12" i="3" s="1"/>
  <c r="I17" i="3" l="1"/>
</calcChain>
</file>

<file path=xl/sharedStrings.xml><?xml version="1.0" encoding="utf-8"?>
<sst xmlns="http://schemas.openxmlformats.org/spreadsheetml/2006/main" count="150" uniqueCount="116">
  <si>
    <t>Isso equivale a:</t>
  </si>
  <si>
    <t>CALCULE SEU USO</t>
  </si>
  <si>
    <t>Total (m³/h)</t>
  </si>
  <si>
    <t>PASSO 1</t>
  </si>
  <si>
    <t>PASSO 2</t>
  </si>
  <si>
    <t>Qual o tipo de captação</t>
  </si>
  <si>
    <t>Caixas d'água de 1.000L em um mês!</t>
  </si>
  <si>
    <t>Culturas</t>
  </si>
  <si>
    <t>Referência</t>
  </si>
  <si>
    <t>Abacate</t>
  </si>
  <si>
    <t>Atlas Irrigação, 2019</t>
  </si>
  <si>
    <t>Abacaxi</t>
  </si>
  <si>
    <t>Abobora</t>
  </si>
  <si>
    <t>ONS, 2005</t>
  </si>
  <si>
    <t>Abobrinha</t>
  </si>
  <si>
    <t>Alface</t>
  </si>
  <si>
    <t>FAO, 1998</t>
  </si>
  <si>
    <t>Arroz</t>
  </si>
  <si>
    <t>Mello, Silva e Beskow, 2020; FAO, 1998</t>
  </si>
  <si>
    <t>Arroz (em casca)</t>
  </si>
  <si>
    <t>Banana</t>
  </si>
  <si>
    <t>Banana prata</t>
  </si>
  <si>
    <t>Figueiredo et al., 2006</t>
  </si>
  <si>
    <t>Batata doce</t>
  </si>
  <si>
    <t>Embrapa (s.d.)</t>
  </si>
  <si>
    <t>Batata-inglesa</t>
  </si>
  <si>
    <t>Berinjela</t>
  </si>
  <si>
    <t>Beterraba</t>
  </si>
  <si>
    <t>ONS, 2005; FAO, 1998</t>
  </si>
  <si>
    <t>Borracha natural coagulada</t>
  </si>
  <si>
    <t>Brocolis</t>
  </si>
  <si>
    <t>Café</t>
  </si>
  <si>
    <t>Cana de açúcar</t>
  </si>
  <si>
    <t>Embrapa, 2021; Atlas Irrigação, 2019</t>
  </si>
  <si>
    <t>Caqui</t>
  </si>
  <si>
    <t>Cenoura</t>
  </si>
  <si>
    <t>Coco-da-baía</t>
  </si>
  <si>
    <t>Coentro</t>
  </si>
  <si>
    <t>Silva, Tavares e Sousa, 2013</t>
  </si>
  <si>
    <t>Couve</t>
  </si>
  <si>
    <t>Couve-flor</t>
  </si>
  <si>
    <t>Ervilha</t>
  </si>
  <si>
    <t>Feijão</t>
  </si>
  <si>
    <t>Figo</t>
  </si>
  <si>
    <t>Goiaba</t>
  </si>
  <si>
    <t>Inhame</t>
  </si>
  <si>
    <t>Sampaio et al., 2009</t>
  </si>
  <si>
    <t>Laranja</t>
  </si>
  <si>
    <t>Limão</t>
  </si>
  <si>
    <t>Mamão</t>
  </si>
  <si>
    <t>Posse et al., 2008</t>
  </si>
  <si>
    <t>Mandioca</t>
  </si>
  <si>
    <t>Manga</t>
  </si>
  <si>
    <t>Maracujá</t>
  </si>
  <si>
    <t>Melancia</t>
  </si>
  <si>
    <t>Milho</t>
  </si>
  <si>
    <t>Milho verde</t>
  </si>
  <si>
    <t>Embrapa, 2021</t>
  </si>
  <si>
    <t>Morango</t>
  </si>
  <si>
    <t>Nabo</t>
  </si>
  <si>
    <t>Alves, 2016</t>
  </si>
  <si>
    <t>Palmito</t>
  </si>
  <si>
    <t>Atlas Irrigação, 2019; FAO, 1998</t>
  </si>
  <si>
    <t>Pimentão</t>
  </si>
  <si>
    <t>Mello, Silva e Beskow, 2020</t>
  </si>
  <si>
    <t>Quiabo</t>
  </si>
  <si>
    <t>Paes, Esteves e Sousa, 2012</t>
  </si>
  <si>
    <t>Repolho</t>
  </si>
  <si>
    <t>Soja</t>
  </si>
  <si>
    <t>Sorgo</t>
  </si>
  <si>
    <t>Tangerina</t>
  </si>
  <si>
    <t>Tomate</t>
  </si>
  <si>
    <t>Trigo</t>
  </si>
  <si>
    <t>Atlas Irrigação, 2019; Embrapa, s.d.</t>
  </si>
  <si>
    <t>Urucum (semente)</t>
  </si>
  <si>
    <t>Uva</t>
  </si>
  <si>
    <t>Cultura temporária</t>
  </si>
  <si>
    <t xml:space="preserve">PIRH Paraíba do Sul, 2014 </t>
  </si>
  <si>
    <t>Cultura permanente</t>
  </si>
  <si>
    <t>PIRH Paraíba do Sul, 2014</t>
  </si>
  <si>
    <t>Hortícolas</t>
  </si>
  <si>
    <r>
      <t>K</t>
    </r>
    <r>
      <rPr>
        <b/>
        <i/>
        <vertAlign val="subscript"/>
        <sz val="10"/>
        <rFont val="Arial"/>
        <family val="2"/>
      </rPr>
      <t>c</t>
    </r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</si>
  <si>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</si>
  <si>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</si>
  <si>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</si>
  <si>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</si>
  <si>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</si>
  <si>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</si>
  <si>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</si>
  <si>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</si>
  <si>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</si>
  <si>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</si>
  <si>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</si>
  <si>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</si>
  <si>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Média</t>
  </si>
  <si>
    <t>Tipo de irrigação</t>
  </si>
  <si>
    <t>Eficiência</t>
  </si>
  <si>
    <t>Aspersão</t>
  </si>
  <si>
    <t>Microaspersão</t>
  </si>
  <si>
    <t>Localizada</t>
  </si>
  <si>
    <t>Evapotranspiração</t>
  </si>
  <si>
    <t>Eficiência dos tipos de irrigação</t>
  </si>
  <si>
    <t>Coeficiente de cultivo</t>
  </si>
  <si>
    <t>Selecione</t>
  </si>
  <si>
    <t>Irrigação</t>
  </si>
  <si>
    <t>Evaportranspiração da cultura (m/dia)</t>
  </si>
  <si>
    <t>Eficiência do sistema</t>
  </si>
  <si>
    <t>Sistema de irrigação</t>
  </si>
  <si>
    <t>Área Irrigada (m²)</t>
  </si>
  <si>
    <t>-</t>
  </si>
  <si>
    <t>Vazão Necessária para Irrigação (m³/h)</t>
  </si>
  <si>
    <t>Quais os tipos de cultivo do estabelecimento?</t>
  </si>
  <si>
    <r>
      <rPr>
        <b/>
        <sz val="14"/>
        <color theme="0"/>
        <rFont val="Inter["/>
      </rPr>
      <t>Tipo de Sistema</t>
    </r>
    <r>
      <rPr>
        <b/>
        <i/>
        <sz val="14"/>
        <color theme="0"/>
        <rFont val="Inter["/>
      </rPr>
      <t xml:space="preserve"> Selecione</t>
    </r>
  </si>
  <si>
    <t>Selecione as culturas</t>
  </si>
  <si>
    <t>Subterrânea</t>
  </si>
  <si>
    <t>Horas de bombeamento por 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</si>
</sst>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>
    <font>
      <sz val="11"/>
      <color theme="1"/>
      <name val="Aptos Narrow"/>
      <family val="2"/>
      <scheme val="minor"/>
    </font>
    <font>
      <b/>
      <sz val="14"/>
      <color theme="1"/>
      <name val="Inter"/>
    </font>
    <font>
      <sz val="14"/>
      <color theme="1"/>
      <name val="Inter"/>
    </font>
    <font>
      <sz val="10"/>
      <color rgb="FF00000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vertAlign val="subscript"/>
      <sz val="10"/>
      <name val="Arial"/>
      <family val="2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Inter["/>
    </font>
    <font>
      <b/>
      <sz val="28"/>
      <color theme="1"/>
      <name val="Inter["/>
    </font>
    <font>
      <b/>
      <sz val="24"/>
      <color theme="1"/>
      <name val="Inter["/>
    </font>
    <font>
      <b/>
      <sz val="14"/>
      <color theme="1"/>
      <name val="Inter["/>
    </font>
    <font>
      <b/>
      <sz val="14"/>
      <color theme="0"/>
      <name val="Inter["/>
    </font>
    <font>
      <sz val="14"/>
      <color theme="1"/>
      <name val="Inter["/>
    </font>
    <font>
      <b/>
      <sz val="18"/>
      <color theme="1"/>
      <name val="Inter["/>
    </font>
    <font>
      <b/>
      <i/>
      <sz val="14"/>
      <color theme="0"/>
      <name val="Inter["/>
    </font>
    <font>
      <b/>
      <sz val="22"/>
      <color theme="1"/>
      <name val="Inter["/>
    </font>
    <font>
      <b/>
      <sz val="12"/>
      <color theme="1"/>
      <name val="Inter["/>
    </font>
    <font>
      <b/>
      <sz val="14"/>
      <name val="Inter"/>
    </font>
    <font>
      <b/>
      <sz val="12"/>
      <color theme="0"/>
      <name val="Inter[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F4CC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AEDFB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0F4CC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medium">
        <color rgb="FF0F4CC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rgb="FF0F4CC4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56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wrapText="1"/>
    </xf>
    <xf numFmtId="0" fontId="8" fillId="2" borderId="0" xfId="0" applyFont="1" applyFill="1"/>
    <xf numFmtId="0" fontId="8" fillId="2" borderId="2" xfId="0" applyFont="1" applyFill="1" applyBorder="1"/>
    <xf numFmtId="0" fontId="9" fillId="2" borderId="0" xfId="0" applyFont="1" applyFill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9" fontId="8" fillId="2" borderId="0" xfId="1" applyFont="1" applyFill="1"/>
    <xf numFmtId="9" fontId="8" fillId="2" borderId="2" xfId="1" applyFont="1" applyFill="1" applyBorder="1"/>
    <xf numFmtId="0" fontId="10" fillId="2" borderId="0" xfId="0" applyFont="1" applyFill="1"/>
    <xf numFmtId="0" fontId="10" fillId="4" borderId="0" xfId="0" applyFont="1" applyFill="1"/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9" fontId="2" fillId="2" borderId="0" xfId="1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1" applyFont="1" applyFill="1" applyBorder="1" applyAlignment="1">
      <alignment horizontal="center"/>
    </xf>
    <xf numFmtId="4" fontId="2" fillId="2" borderId="0" xfId="0" applyNumberFormat="1" applyFont="1" applyFill="1" applyAlignment="1">
      <alignment horizontal="center"/>
    </xf>
    <xf numFmtId="0" fontId="2" fillId="6" borderId="0" xfId="0" applyFont="1" applyFill="1" applyAlignment="1" applyProtection="1">
      <alignment horizontal="center"/>
      <protection locked="0"/>
    </xf>
    <xf numFmtId="0" fontId="2" fillId="6" borderId="1" xfId="0" applyFont="1" applyFill="1" applyBorder="1" applyAlignment="1" applyProtection="1">
      <alignment horizontal="center"/>
      <protection locked="0"/>
    </xf>
    <xf numFmtId="164" fontId="16" fillId="5" borderId="0" xfId="0" applyNumberFormat="1" applyFont="1" applyFill="1" applyAlignment="1" applyProtection="1">
      <alignment horizontal="center" vertical="center"/>
      <protection locked="0"/>
    </xf>
    <xf numFmtId="0" fontId="21" fillId="2" borderId="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4" fontId="2" fillId="6" borderId="0" xfId="0" applyNumberFormat="1" applyFont="1" applyFill="1" applyAlignment="1" applyProtection="1">
      <alignment horizontal="center"/>
      <protection locked="0"/>
    </xf>
    <xf numFmtId="4" fontId="2" fillId="6" borderId="1" xfId="0" applyNumberFormat="1" applyFont="1" applyFill="1" applyBorder="1" applyAlignment="1" applyProtection="1">
      <alignment horizontal="center"/>
      <protection locked="0"/>
    </xf>
    <xf numFmtId="4" fontId="16" fillId="2" borderId="0" xfId="0" applyNumberFormat="1" applyFont="1" applyFill="1" applyAlignment="1">
      <alignment horizontal="center" vertical="center"/>
    </xf>
    <xf numFmtId="3" fontId="18" fillId="2" borderId="0" xfId="0" applyNumberFormat="1" applyFont="1" applyFill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5" fillId="6" borderId="6" xfId="0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14" fillId="3" borderId="8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 vertical="center" wrapText="1"/>
    </xf>
    <xf numFmtId="0" fontId="9" fillId="2" borderId="2" xfId="0" applyFont="1" applyFill="1" applyBorder="1" applyAlignment="1">
      <alignment horizontal="center"/>
    </xf>
  </cellXfs>
  <cellStyles count="2">
    <cellStyle name="Normal" xfId="0" builtinId="0"/>
    <cellStyle name="Porcentagem" xfId="1" builtinId="5"/>
  </cellStyles>
  <dxfs count="2">
    <dxf>
      <fill>
        <patternFill>
          <bgColor rgb="FFCCFFCC"/>
        </patternFill>
      </fill>
      <border>
        <left/>
        <right/>
        <top/>
        <bottom/>
      </border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CAEDFB"/>
      <color rgb="FF0F4CC4"/>
      <color rgb="FF0000FF"/>
      <color rgb="FFFFCCCC"/>
      <color rgb="FFCCFFCC"/>
      <color rgb="FF0066FF"/>
      <color rgb="FFB4C800"/>
      <color rgb="FFB07500"/>
      <color rgb="FFFFA800"/>
      <color rgb="FF417C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299356</xdr:colOff>
      <xdr:row>0</xdr:row>
      <xdr:rowOff>0</xdr:rowOff>
    </xdr:from>
    <xdr:to>
      <xdr:col>0</xdr:col>
      <xdr:colOff>2313215</xdr:colOff>
      <xdr:row>5</xdr:row>
      <xdr:rowOff>22943</xdr:rowOff>
    </xdr:to>
    <xdr:pic>
      <xdr:nvPicPr>
        <xdr:cNvPr id="4" name="Imagem 3" descr="ícone linear do dispositivo de irrigação 3345573 Vetor no Vecteezy">
          <a:extLst>
            <a:ext uri="{FF2B5EF4-FFF2-40B4-BE49-F238E27FC236}">
              <a16:creationId xmlns:a16="http://schemas.microsoft.com/office/drawing/2014/main" id="{E9ABFF06-C843-6F08-1F2B-1826E429E07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71" t="22096" r="18571" b="22096"/>
        <a:stretch/>
      </xdr:blipFill>
      <xdr:spPr bwMode="auto">
        <a:xfrm>
          <a:off x="299356" y="0"/>
          <a:ext cx="2013859" cy="1791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54429</xdr:colOff>
      <xdr:row>0</xdr:row>
      <xdr:rowOff>27216</xdr:rowOff>
    </xdr:from>
    <xdr:to>
      <xdr:col>12</xdr:col>
      <xdr:colOff>514251</xdr:colOff>
      <xdr:row>9</xdr:row>
      <xdr:rowOff>141151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58ED5224-CB3E-44B5-A2F9-A9CAE807FA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671"/>
        <a:stretch/>
      </xdr:blipFill>
      <xdr:spPr>
        <a:xfrm>
          <a:off x="13974536" y="27216"/>
          <a:ext cx="2990751" cy="2780935"/>
        </a:xfrm>
        <a:prstGeom prst="rect">
          <a:avLst/>
        </a:prstGeom>
      </xdr:spPr>
    </xdr:pic>
    <xdr:clientData/>
  </xdr:twoCellAnchor>
  <xdr:twoCellAnchor editAs="oneCell">
    <xdr:from>
      <xdr:col>7</xdr:col>
      <xdr:colOff>806508</xdr:colOff>
      <xdr:row>15</xdr:row>
      <xdr:rowOff>112723</xdr:rowOff>
    </xdr:from>
    <xdr:to>
      <xdr:col>9</xdr:col>
      <xdr:colOff>243242</xdr:colOff>
      <xdr:row>19</xdr:row>
      <xdr:rowOff>153763</xdr:rowOff>
    </xdr:to>
    <xdr:pic>
      <xdr:nvPicPr>
        <xdr:cNvPr id="7" name="Imagem 6" descr="Por que é importante fazer limpeza de caixa d'água?">
          <a:extLst>
            <a:ext uri="{FF2B5EF4-FFF2-40B4-BE49-F238E27FC236}">
              <a16:creationId xmlns:a16="http://schemas.microsoft.com/office/drawing/2014/main" id="{04CE685C-6753-4E79-ABAE-ED44B5AFC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alphaModFix amt="44000"/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  <a14:imgEffect>
                    <a14:artisticCutout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90937" y="4779973"/>
          <a:ext cx="1845198" cy="9636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1084150</xdr:colOff>
      <xdr:row>31</xdr:row>
      <xdr:rowOff>133014</xdr:rowOff>
    </xdr:from>
    <xdr:to>
      <xdr:col>3</xdr:col>
      <xdr:colOff>288782</xdr:colOff>
      <xdr:row>34</xdr:row>
      <xdr:rowOff>161590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5B725CD8-6947-43BB-A421-84E8B955F9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6293" y="6201800"/>
          <a:ext cx="1096025" cy="55925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122465</xdr:colOff>
      <xdr:row>31</xdr:row>
      <xdr:rowOff>108858</xdr:rowOff>
    </xdr:from>
    <xdr:to>
      <xdr:col>2</xdr:col>
      <xdr:colOff>843643</xdr:colOff>
      <xdr:row>34</xdr:row>
      <xdr:rowOff>148488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645EE390-F280-4A65-B536-AA0653FAF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9786" y="6177644"/>
          <a:ext cx="2286000" cy="570308"/>
        </a:xfrm>
        <a:prstGeom prst="rect">
          <a:avLst/>
        </a:prstGeom>
      </xdr:spPr>
    </xdr:pic>
    <xdr:clientData/>
  </xdr:twoCellAnchor>
  <xdr:twoCellAnchor editAs="oneCell">
    <xdr:from>
      <xdr:col>3</xdr:col>
      <xdr:colOff>483732</xdr:colOff>
      <xdr:row>31</xdr:row>
      <xdr:rowOff>144917</xdr:rowOff>
    </xdr:from>
    <xdr:to>
      <xdr:col>8</xdr:col>
      <xdr:colOff>1042800</xdr:colOff>
      <xdr:row>35</xdr:row>
      <xdr:rowOff>14846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5367E6C0-96A2-4B1B-910C-CD8E43C0A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457268" y="6213703"/>
          <a:ext cx="7144925" cy="577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F6EE9-B783-402B-9F79-F85B621926CD}">
  <dimension ref="A1:M36"/>
  <sheetViews>
    <sheetView tabSelected="1" zoomScale="70" zoomScaleNormal="70" workbookViewId="0">
      <selection activeCell="A15" sqref="A15"/>
    </sheetView>
  </sheetViews>
  <sheetFormatPr defaultColWidth="9.140625" defaultRowHeight="14.25"/>
  <cols>
    <col min="1" max="1" width="37.7109375" style="20" bestFit="1" customWidth="1"/>
    <col min="2" max="2" width="23.42578125" style="20" customWidth="1"/>
    <col min="3" max="3" width="28.28515625" style="20" bestFit="1" customWidth="1"/>
    <col min="4" max="4" width="18.7109375" style="20" bestFit="1" customWidth="1"/>
    <col min="5" max="5" width="22.28515625" style="20" customWidth="1"/>
    <col min="6" max="6" width="21.42578125" style="20" customWidth="1"/>
    <col min="7" max="7" width="21" style="20" customWidth="1"/>
    <col min="8" max="8" width="15.28515625" style="20" customWidth="1"/>
    <col min="9" max="9" width="20.7109375" style="20" customWidth="1"/>
    <col min="10" max="12" width="12.5703125" style="20" customWidth="1"/>
    <col min="13" max="16384" width="9.140625" style="20"/>
  </cols>
  <sheetData>
    <row r="1" spans="1:13" ht="27.75" customHeigh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7.75" customHeight="1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19"/>
    </row>
    <row r="3" spans="1:13" ht="27.75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19"/>
    </row>
    <row r="4" spans="1:13" ht="27.75" customHeight="1">
      <c r="A4" s="49" t="s">
        <v>104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19"/>
    </row>
    <row r="5" spans="1:13" ht="27.75" customHeigh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1:13" ht="18.75">
      <c r="A6" s="52" t="s">
        <v>3</v>
      </c>
      <c r="B6" s="52"/>
      <c r="C6" s="52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18">
      <c r="A7" s="43" t="s">
        <v>5</v>
      </c>
      <c r="B7" s="44"/>
      <c r="C7" s="44"/>
      <c r="D7" s="21"/>
      <c r="E7" s="19"/>
      <c r="F7" s="19"/>
      <c r="G7" s="19"/>
      <c r="H7" s="19"/>
      <c r="I7" s="19"/>
      <c r="J7" s="19"/>
      <c r="K7" s="19"/>
      <c r="L7" s="19"/>
      <c r="M7" s="19"/>
    </row>
    <row r="8" spans="1:13" ht="18.75" thickBot="1">
      <c r="A8" s="45" t="s">
        <v>114</v>
      </c>
      <c r="B8" s="45"/>
      <c r="C8" s="45"/>
      <c r="D8" s="22"/>
      <c r="E8" s="19"/>
      <c r="F8" s="19"/>
      <c r="G8" s="19"/>
      <c r="H8" s="19"/>
      <c r="I8" s="47" t="s">
        <v>115</v>
      </c>
      <c r="J8" s="19"/>
      <c r="K8" s="19"/>
      <c r="L8" s="19"/>
      <c r="M8" s="19"/>
    </row>
    <row r="9" spans="1:13" ht="14.25" customHeight="1">
      <c r="A9" s="19"/>
      <c r="B9" s="19"/>
      <c r="C9" s="19"/>
      <c r="D9" s="19"/>
      <c r="E9" s="19"/>
      <c r="F9" s="19"/>
      <c r="G9" s="19"/>
      <c r="H9" s="47"/>
      <c r="I9" s="47"/>
      <c r="J9" s="19"/>
      <c r="K9" s="19"/>
      <c r="L9" s="19"/>
      <c r="M9" s="19"/>
    </row>
    <row r="10" spans="1:13" ht="24.75" customHeight="1">
      <c r="A10" s="53" t="s">
        <v>4</v>
      </c>
      <c r="B10" s="53"/>
      <c r="C10" s="53"/>
      <c r="D10" s="53"/>
      <c r="E10" s="53"/>
      <c r="F10" s="53"/>
      <c r="G10" s="53"/>
      <c r="H10" s="47"/>
      <c r="I10" s="47"/>
      <c r="J10" s="19"/>
      <c r="K10" s="19"/>
      <c r="L10" s="19"/>
      <c r="M10" s="19"/>
    </row>
    <row r="11" spans="1:13" ht="37.5" customHeight="1">
      <c r="A11" s="46" t="s">
        <v>111</v>
      </c>
      <c r="B11" s="46"/>
      <c r="C11" s="46"/>
      <c r="D11" s="51" t="s">
        <v>107</v>
      </c>
      <c r="E11" s="51"/>
      <c r="F11" s="51"/>
      <c r="G11" s="50" t="s">
        <v>110</v>
      </c>
      <c r="H11" s="47"/>
      <c r="I11" s="36">
        <v>8</v>
      </c>
      <c r="J11" s="19"/>
      <c r="K11" s="19"/>
      <c r="L11" s="19"/>
      <c r="M11" s="19"/>
    </row>
    <row r="12" spans="1:13" ht="45" customHeight="1">
      <c r="A12" s="25" t="s">
        <v>113</v>
      </c>
      <c r="B12" s="26" t="s">
        <v>102</v>
      </c>
      <c r="C12" s="26" t="s">
        <v>105</v>
      </c>
      <c r="D12" s="24" t="s">
        <v>108</v>
      </c>
      <c r="E12" s="38" t="s">
        <v>112</v>
      </c>
      <c r="F12" s="23" t="s">
        <v>106</v>
      </c>
      <c r="G12" s="46"/>
      <c r="H12" s="47"/>
      <c r="I12" s="27" t="s">
        <v>2</v>
      </c>
      <c r="J12" s="19"/>
      <c r="K12" s="54" t="str">
        <f>IF(AND(I13&gt;0,I13&lt;1.44),"USO INSIGNIFICANTE",IF(I13&gt;0,"OUTORGA DE DIREITO DE USO",""))</f>
        <v/>
      </c>
      <c r="L12" s="54"/>
      <c r="M12" s="19"/>
    </row>
    <row r="13" spans="1:13" ht="18.75">
      <c r="A13" s="34"/>
      <c r="B13" s="1" t="str">
        <f>IF(A13&lt;&gt;"",VLOOKUP(A13,'Planilha Auxiliar'!$A$2:$B$55,2,FALSE),"-")</f>
        <v>-</v>
      </c>
      <c r="C13" s="1" t="str">
        <f>IF(B13&lt;&gt;"-",(B13*'Planilha Auxiliar'!$Q$3)/1000,"-")</f>
        <v>-</v>
      </c>
      <c r="D13" s="39"/>
      <c r="E13" s="34"/>
      <c r="F13" s="30" t="str">
        <f>IF(E13&lt;&gt;0,VLOOKUP(E13,'Planilha Auxiliar'!$S$3:$T$5,2,FALSE),"-")</f>
        <v>-</v>
      </c>
      <c r="G13" s="33" t="str">
        <f>IF(AND(C13&lt;&gt;"-",D13&gt;0,F13&lt;&gt;"-"),(C13*D13)/(F13*$I$11),"-")</f>
        <v>-</v>
      </c>
      <c r="H13" s="19"/>
      <c r="I13" s="41">
        <f>MAX(G13:G26)</f>
        <v>0</v>
      </c>
      <c r="J13" s="19"/>
      <c r="K13" s="19"/>
      <c r="L13" s="19"/>
      <c r="M13" s="19"/>
    </row>
    <row r="14" spans="1:13" ht="18.75">
      <c r="A14" s="34"/>
      <c r="B14" s="1" t="str">
        <f>IF(A14&lt;&gt;"",VLOOKUP(A14,'Planilha Auxiliar'!$A$2:$B$55,2,FALSE),"-")</f>
        <v>-</v>
      </c>
      <c r="C14" s="1" t="str">
        <f>IF(B14&lt;&gt;"-",(B14*'Planilha Auxiliar'!$Q$3)/1000,"-")</f>
        <v>-</v>
      </c>
      <c r="D14" s="39"/>
      <c r="E14" s="34"/>
      <c r="F14" s="30" t="str">
        <f>IF(E14&lt;&gt;0,VLOOKUP(E14,'Planilha Auxiliar'!$S$3:$T$5,2,FALSE),"-")</f>
        <v>-</v>
      </c>
      <c r="G14" s="33" t="str">
        <f t="shared" ref="G14:G23" si="0">IF(AND(C14&lt;&gt;"-",D14&gt;0,F14&lt;&gt;"-"),(C14*D14)/(F14*$I$11),"-")</f>
        <v>-</v>
      </c>
      <c r="H14" s="19"/>
      <c r="I14" s="41"/>
      <c r="J14" s="19"/>
      <c r="K14" s="19"/>
      <c r="L14" s="19"/>
      <c r="M14" s="19"/>
    </row>
    <row r="15" spans="1:13" ht="18.75">
      <c r="A15" s="34"/>
      <c r="B15" s="1" t="str">
        <f>IF(A15&lt;&gt;"",VLOOKUP(A15,'Planilha Auxiliar'!$A$2:$B$55,2,FALSE),"-")</f>
        <v>-</v>
      </c>
      <c r="C15" s="1" t="str">
        <f>IF(B15&lt;&gt;"-",(B15*'Planilha Auxiliar'!$Q$3)/1000,"-")</f>
        <v>-</v>
      </c>
      <c r="D15" s="39"/>
      <c r="E15" s="34"/>
      <c r="F15" s="30" t="str">
        <f>IF(E15&lt;&gt;0,VLOOKUP(E15,'Planilha Auxiliar'!$S$3:$T$5,2,FALSE),"-")</f>
        <v>-</v>
      </c>
      <c r="G15" s="33" t="str">
        <f t="shared" si="0"/>
        <v>-</v>
      </c>
      <c r="H15" s="19"/>
      <c r="I15" s="19"/>
      <c r="J15" s="19"/>
      <c r="K15" s="19"/>
      <c r="L15" s="19"/>
      <c r="M15" s="19"/>
    </row>
    <row r="16" spans="1:13" ht="18.75">
      <c r="A16" s="34"/>
      <c r="B16" s="1" t="str">
        <f>IF(A16&lt;&gt;"",VLOOKUP(A16,'Planilha Auxiliar'!$A$2:$B$55,2,FALSE),"-")</f>
        <v>-</v>
      </c>
      <c r="C16" s="1" t="str">
        <f>IF(B16&lt;&gt;"-",(B16*'Planilha Auxiliar'!$Q$3)/1000,"-")</f>
        <v>-</v>
      </c>
      <c r="D16" s="39"/>
      <c r="E16" s="34"/>
      <c r="F16" s="30" t="str">
        <f>IF(E16&lt;&gt;0,VLOOKUP(E16,'Planilha Auxiliar'!$S$3:$T$5,2,FALSE),"-")</f>
        <v>-</v>
      </c>
      <c r="G16" s="33" t="str">
        <f t="shared" si="0"/>
        <v>-</v>
      </c>
      <c r="H16" s="19"/>
      <c r="I16" s="28" t="s">
        <v>0</v>
      </c>
      <c r="J16" s="19"/>
      <c r="K16" s="19"/>
      <c r="L16" s="19"/>
      <c r="M16" s="19"/>
    </row>
    <row r="17" spans="1:13" ht="18.75">
      <c r="A17" s="34"/>
      <c r="B17" s="1" t="str">
        <f>IF(A17&lt;&gt;"",VLOOKUP(A17,'Planilha Auxiliar'!$A$2:$B$55,2,FALSE),"-")</f>
        <v>-</v>
      </c>
      <c r="C17" s="1" t="str">
        <f>IF(B17&lt;&gt;"-",(B17*'Planilha Auxiliar'!$Q$3)/1000,"-")</f>
        <v>-</v>
      </c>
      <c r="D17" s="39"/>
      <c r="E17" s="34"/>
      <c r="F17" s="30" t="str">
        <f>IF(E17&lt;&gt;0,VLOOKUP(E17,'Planilha Auxiliar'!$S$3:$T$5,2,FALSE),"-")</f>
        <v>-</v>
      </c>
      <c r="G17" s="33" t="str">
        <f t="shared" si="0"/>
        <v>-</v>
      </c>
      <c r="H17" s="19"/>
      <c r="I17" s="42">
        <f>ROUNDUP(I13*I11*30,0)</f>
        <v>0</v>
      </c>
      <c r="J17" s="19"/>
      <c r="K17" s="19"/>
      <c r="L17" s="19"/>
      <c r="M17" s="19"/>
    </row>
    <row r="18" spans="1:13" ht="18.75">
      <c r="A18" s="34"/>
      <c r="B18" s="1" t="str">
        <f>IF(A18&lt;&gt;"",VLOOKUP(A18,'Planilha Auxiliar'!$A$2:$B$55,2,FALSE),"-")</f>
        <v>-</v>
      </c>
      <c r="C18" s="1" t="str">
        <f>IF(B18&lt;&gt;"-",(B18*'Planilha Auxiliar'!$Q$3)/1000,"-")</f>
        <v>-</v>
      </c>
      <c r="D18" s="39"/>
      <c r="E18" s="34"/>
      <c r="F18" s="30" t="str">
        <f>IF(E18&lt;&gt;0,VLOOKUP(E18,'Planilha Auxiliar'!$S$3:$T$5,2,FALSE),"-")</f>
        <v>-</v>
      </c>
      <c r="G18" s="33" t="str">
        <f t="shared" si="0"/>
        <v>-</v>
      </c>
      <c r="H18" s="19"/>
      <c r="I18" s="42"/>
      <c r="J18" s="19"/>
      <c r="K18" s="19"/>
      <c r="L18" s="19"/>
      <c r="M18" s="19"/>
    </row>
    <row r="19" spans="1:13" ht="18.75">
      <c r="A19" s="34"/>
      <c r="B19" s="1" t="str">
        <f>IF(A19&lt;&gt;"",VLOOKUP(A19,'Planilha Auxiliar'!$A$2:$B$55,2,FALSE),"-")</f>
        <v>-</v>
      </c>
      <c r="C19" s="1" t="str">
        <f>IF(B19&lt;&gt;"-",(B19*'Planilha Auxiliar'!$Q$3)/1000,"-")</f>
        <v>-</v>
      </c>
      <c r="D19" s="39"/>
      <c r="E19" s="34"/>
      <c r="F19" s="30" t="str">
        <f>IF(E19&lt;&gt;0,VLOOKUP(E19,'Planilha Auxiliar'!$S$3:$T$5,2,FALSE),"-")</f>
        <v>-</v>
      </c>
      <c r="G19" s="33" t="str">
        <f t="shared" si="0"/>
        <v>-</v>
      </c>
      <c r="H19" s="19"/>
      <c r="I19" s="42"/>
      <c r="J19" s="19"/>
      <c r="K19" s="19"/>
      <c r="L19" s="19"/>
      <c r="M19" s="19"/>
    </row>
    <row r="20" spans="1:13" ht="18.75">
      <c r="A20" s="34"/>
      <c r="B20" s="1" t="str">
        <f>IF(A20&lt;&gt;"",VLOOKUP(A20,'Planilha Auxiliar'!$A$2:$B$55,2,FALSE),"-")</f>
        <v>-</v>
      </c>
      <c r="C20" s="1" t="str">
        <f>IF(B20&lt;&gt;"-",(B20*'Planilha Auxiliar'!$Q$3)/1000,"-")</f>
        <v>-</v>
      </c>
      <c r="D20" s="39"/>
      <c r="E20" s="34"/>
      <c r="F20" s="30" t="str">
        <f>IF(E20&lt;&gt;0,VLOOKUP(E20,'Planilha Auxiliar'!$S$3:$T$5,2,FALSE),"-")</f>
        <v>-</v>
      </c>
      <c r="G20" s="33" t="str">
        <f t="shared" si="0"/>
        <v>-</v>
      </c>
      <c r="H20" s="19"/>
      <c r="I20" s="42"/>
      <c r="J20" s="19"/>
      <c r="K20" s="19"/>
      <c r="L20" s="19"/>
      <c r="M20" s="19"/>
    </row>
    <row r="21" spans="1:13" ht="18.75">
      <c r="A21" s="34"/>
      <c r="B21" s="1" t="str">
        <f>IF(A21&lt;&gt;"",VLOOKUP(A21,'Planilha Auxiliar'!$A$2:$B$55,2,FALSE),"-")</f>
        <v>-</v>
      </c>
      <c r="C21" s="1" t="str">
        <f>IF(B21&lt;&gt;"-",(B21*'Planilha Auxiliar'!$Q$3)/1000,"-")</f>
        <v>-</v>
      </c>
      <c r="D21" s="39"/>
      <c r="E21" s="34"/>
      <c r="F21" s="30" t="str">
        <f>IF(E21&lt;&gt;0,VLOOKUP(E21,'Planilha Auxiliar'!$S$3:$T$5,2,FALSE),"-")</f>
        <v>-</v>
      </c>
      <c r="G21" s="33" t="str">
        <f t="shared" si="0"/>
        <v>-</v>
      </c>
      <c r="H21" s="19"/>
      <c r="I21" s="29" t="s">
        <v>6</v>
      </c>
      <c r="J21" s="19"/>
      <c r="K21" s="19"/>
      <c r="L21" s="19"/>
      <c r="M21" s="19"/>
    </row>
    <row r="22" spans="1:13" ht="18.75">
      <c r="A22" s="34"/>
      <c r="B22" s="1" t="str">
        <f>IF(A22&lt;&gt;"",VLOOKUP(A22,'Planilha Auxiliar'!$A$2:$B$55,2,FALSE),"-")</f>
        <v>-</v>
      </c>
      <c r="C22" s="1" t="str">
        <f>IF(B22&lt;&gt;"-",(B22*'Planilha Auxiliar'!$Q$3)/1000,"-")</f>
        <v>-</v>
      </c>
      <c r="D22" s="39"/>
      <c r="E22" s="34"/>
      <c r="F22" s="30" t="str">
        <f>IF(E22&lt;&gt;0,VLOOKUP(E22,'Planilha Auxiliar'!$S$3:$T$5,2,FALSE),"-")</f>
        <v>-</v>
      </c>
      <c r="G22" s="33" t="str">
        <f t="shared" si="0"/>
        <v>-</v>
      </c>
      <c r="H22" s="19"/>
      <c r="I22" s="19"/>
      <c r="J22" s="19"/>
      <c r="K22" s="19"/>
      <c r="L22" s="19"/>
      <c r="M22" s="19"/>
    </row>
    <row r="23" spans="1:13" ht="18.75">
      <c r="A23" s="34"/>
      <c r="B23" s="1" t="str">
        <f>IF(A23&lt;&gt;"",VLOOKUP(A23,'Planilha Auxiliar'!$A$2:$B$55,2,FALSE),"-")</f>
        <v>-</v>
      </c>
      <c r="C23" s="1" t="str">
        <f>IF(B23&lt;&gt;"-",(B23*'Planilha Auxiliar'!$Q$3)/1000,"-")</f>
        <v>-</v>
      </c>
      <c r="D23" s="39"/>
      <c r="E23" s="34"/>
      <c r="F23" s="30" t="str">
        <f>IF(E23&lt;&gt;0,VLOOKUP(E23,'Planilha Auxiliar'!$S$3:$T$5,2,FALSE),"-")</f>
        <v>-</v>
      </c>
      <c r="G23" s="33" t="str">
        <f t="shared" si="0"/>
        <v>-</v>
      </c>
      <c r="H23" s="19"/>
      <c r="I23" s="19"/>
      <c r="J23" s="19"/>
      <c r="K23" s="19"/>
      <c r="L23" s="19"/>
      <c r="M23" s="19"/>
    </row>
    <row r="24" spans="1:13" ht="18.75">
      <c r="A24" s="34"/>
      <c r="B24" s="1" t="str">
        <f>IF(A24&lt;&gt;"",VLOOKUP(A24,'Planilha Auxiliar'!$A$2:$B$55,2,FALSE),"-")</f>
        <v>-</v>
      </c>
      <c r="C24" s="1" t="str">
        <f>IF(B24&lt;&gt;"-",B24*'Planilha Auxiliar'!$Q$3,"-")</f>
        <v>-</v>
      </c>
      <c r="D24" s="39"/>
      <c r="E24" s="34"/>
      <c r="F24" s="30" t="str">
        <f>IF(E24&lt;&gt;0,VLOOKUP(E24,'Planilha Auxiliar'!$S$3:$T$5,2,FALSE),"-")</f>
        <v>-</v>
      </c>
      <c r="G24" s="33" t="str">
        <f>IF(AND(C24&lt;&gt;"-",D24&gt;0,F24&lt;&gt;"-"),(C24*D24)/(F24*$I$11),"-")</f>
        <v>-</v>
      </c>
      <c r="H24" s="19"/>
      <c r="I24" s="19"/>
      <c r="J24" s="19"/>
      <c r="K24" s="19"/>
      <c r="L24" s="19"/>
      <c r="M24" s="19"/>
    </row>
    <row r="25" spans="1:13" ht="18.75">
      <c r="A25" s="34"/>
      <c r="B25" s="1" t="str">
        <f>IF(A25&lt;&gt;"",VLOOKUP(A25,'Planilha Auxiliar'!$A$2:$B$55,2,FALSE),"-")</f>
        <v>-</v>
      </c>
      <c r="C25" s="1" t="str">
        <f>IF(B25&lt;&gt;"-",B25*'Planilha Auxiliar'!$Q$3,"-")</f>
        <v>-</v>
      </c>
      <c r="D25" s="39"/>
      <c r="E25" s="34"/>
      <c r="F25" s="30" t="str">
        <f>IF(E25&lt;&gt;0,VLOOKUP(E25,'Planilha Auxiliar'!$S$3:$T$5,2,FALSE),"-")</f>
        <v>-</v>
      </c>
      <c r="G25" s="33" t="str">
        <f>IF(AND(C25&lt;&gt;"-",D25&gt;0,F25&lt;&gt;"-"),(C25*D25)/(F25*$I$11),"-")</f>
        <v>-</v>
      </c>
      <c r="H25" s="19"/>
      <c r="I25" s="19"/>
      <c r="J25" s="19"/>
      <c r="K25" s="19"/>
      <c r="L25" s="19"/>
      <c r="M25" s="19"/>
    </row>
    <row r="26" spans="1:13" ht="19.5" thickBot="1">
      <c r="A26" s="35"/>
      <c r="B26" s="31" t="str">
        <f>IF(A26&lt;&gt;"",VLOOKUP(A26,'Planilha Auxiliar'!$A$2:$B$55,2,FALSE),"-")</f>
        <v>-</v>
      </c>
      <c r="C26" s="31" t="str">
        <f>IF(B26&lt;&gt;"-",B26*'Planilha Auxiliar'!$Q$3,"-")</f>
        <v>-</v>
      </c>
      <c r="D26" s="40"/>
      <c r="E26" s="35"/>
      <c r="F26" s="32" t="str">
        <f>IF(E26&lt;&gt;0,VLOOKUP(E26,'Planilha Auxiliar'!$S$3:$T$5,2,FALSE),"-")</f>
        <v>-</v>
      </c>
      <c r="G26" s="32" t="str">
        <f>IF(AND(C26&lt;&gt;"-",D26&gt;0,F26&lt;&gt;"-"),(C26*D26)/(F26*$I$11),"-")</f>
        <v>-</v>
      </c>
      <c r="H26" s="19"/>
      <c r="I26" s="19"/>
      <c r="J26" s="19"/>
      <c r="K26" s="19"/>
      <c r="L26" s="19"/>
      <c r="M26" s="19"/>
    </row>
    <row r="27" spans="1:13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</row>
    <row r="28" spans="1:13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</row>
    <row r="29" spans="1:13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</row>
    <row r="30" spans="1:13" ht="15.75">
      <c r="A30" s="19"/>
      <c r="B30" s="19"/>
      <c r="C30" s="19"/>
      <c r="D30" s="19"/>
      <c r="E30" s="37"/>
      <c r="F30" s="37"/>
      <c r="G30" s="19"/>
      <c r="H30" s="19"/>
      <c r="I30" s="19"/>
      <c r="J30" s="19"/>
      <c r="K30" s="19"/>
      <c r="L30" s="19"/>
      <c r="M30" s="19"/>
    </row>
    <row r="31" spans="1:13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</row>
    <row r="32" spans="1:13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</row>
    <row r="33" spans="1:13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</row>
    <row r="34" spans="1:13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</row>
    <row r="35" spans="1:13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</row>
    <row r="36" spans="1:13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</row>
  </sheetData>
  <sheetProtection algorithmName="SHA-512" hashValue="r7itUQTKYMxXZxJlqwosWApBcXQ33Ug5cUc4GQhUUDj4s93S6nY46DujXO2p02QLDJQbMn0AWRsldZqEeKcoAQ==" saltValue="SDetpJRZvnh3ju13IXzXNg==" spinCount="100000" sheet="1" selectLockedCells="1"/>
  <mergeCells count="15">
    <mergeCell ref="A2:L3"/>
    <mergeCell ref="A4:L4"/>
    <mergeCell ref="H11:H12"/>
    <mergeCell ref="G11:G12"/>
    <mergeCell ref="D11:F11"/>
    <mergeCell ref="A6:C6"/>
    <mergeCell ref="A10:G10"/>
    <mergeCell ref="H9:H10"/>
    <mergeCell ref="K12:L12"/>
    <mergeCell ref="I13:I14"/>
    <mergeCell ref="I17:I20"/>
    <mergeCell ref="A7:C7"/>
    <mergeCell ref="A8:C8"/>
    <mergeCell ref="A11:C11"/>
    <mergeCell ref="I8:I10"/>
  </mergeCells>
  <conditionalFormatting sqref="K12">
    <cfRule type="cellIs" dxfId="1" priority="1" operator="equal">
      <formula>"Outorga de Direito de Uso"</formula>
    </cfRule>
    <cfRule type="cellIs" dxfId="0" priority="2" operator="equal">
      <formula>"Uso Insignificante"</formula>
    </cfRule>
  </conditionalFormatting>
  <dataValidations xWindow="349" yWindow="553" count="2">
    <dataValidation type="list" allowBlank="1" showInputMessage="1" showErrorMessage="1" sqref="D8" xr:uid="{CB48ABDC-9BA2-4688-8754-2106D6772A5D}">
      <formula1>"Superficial,Subterrânea"</formula1>
    </dataValidation>
    <dataValidation type="list" allowBlank="1" showInputMessage="1" showErrorMessage="1" prompt="Selecione o tipo de captação" sqref="A8:C8" xr:uid="{0DD656C1-FA7F-4CC1-ADA4-D893DB7C3041}">
      <formula1>"Superficial,Subterrânea"</formula1>
    </dataValidation>
  </dataValidations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CCE6A557-97BC-4b89-ADB6-D9C93CAAB3DF}">
      <x14:dataValidations xmlns:xm="http://schemas.microsoft.com/office/excel/2006/main" xWindow="349" yWindow="553" count="2">
        <x14:dataValidation type="list" allowBlank="1" showInputMessage="1" showErrorMessage="1" prompt="Selecione uma cultura" xr:uid="{46ADCA26-0F98-4408-A46A-1011C2D9BEBF}">
          <x14:formula1>
            <xm:f>'Planilha Auxiliar'!$A$2:$A$55</xm:f>
          </x14:formula1>
          <xm:sqref>A13:A26</xm:sqref>
        </x14:dataValidation>
        <x14:dataValidation type="list" allowBlank="1" showInputMessage="1" showErrorMessage="1" prompt="Selecione o sistema de irrigação" xr:uid="{376D9642-CFF4-43AA-B175-DC259246C2F6}">
          <x14:formula1>
            <xm:f>'Planilha Auxiliar'!$S$3:$S$5</xm:f>
          </x14:formula1>
          <xm:sqref>E13:E26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EB097-A335-4120-A1E1-DB83E2653780}">
  <dimension ref="A1:T55"/>
  <sheetViews>
    <sheetView workbookViewId="0">
      <selection activeCell="C33" sqref="C33"/>
    </sheetView>
  </sheetViews>
  <sheetFormatPr defaultColWidth="9.140625" defaultRowHeight="12.75"/>
  <cols>
    <col min="1" max="1" width="24.28515625" style="10" customWidth="1"/>
    <col min="2" max="2" width="20.42578125" style="10" customWidth="1"/>
    <col min="3" max="3" width="36.140625" style="10" customWidth="1"/>
    <col min="4" max="4" width="10.28515625" style="10" customWidth="1"/>
    <col min="5" max="17" width="9.85546875" style="16" customWidth="1"/>
    <col min="18" max="18" width="9.140625" style="11"/>
    <col min="19" max="19" width="16" style="11" bestFit="1" customWidth="1"/>
    <col min="20" max="20" width="14.42578125" style="11" customWidth="1"/>
    <col min="21" max="16384" width="9.140625" style="11"/>
  </cols>
  <sheetData>
    <row r="1" spans="1:20" ht="14.25">
      <c r="A1" s="4" t="s">
        <v>7</v>
      </c>
      <c r="B1" s="5" t="s">
        <v>81</v>
      </c>
      <c r="C1" s="6" t="s">
        <v>8</v>
      </c>
      <c r="D1" s="9"/>
      <c r="E1" s="55" t="s">
        <v>100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13"/>
      <c r="S1" s="55" t="s">
        <v>101</v>
      </c>
      <c r="T1" s="55"/>
    </row>
    <row r="2" spans="1:20">
      <c r="A2" s="11" t="s">
        <v>103</v>
      </c>
      <c r="B2" s="16" t="s">
        <v>109</v>
      </c>
      <c r="C2" s="11"/>
      <c r="E2" s="14" t="s">
        <v>82</v>
      </c>
      <c r="F2" s="14" t="s">
        <v>83</v>
      </c>
      <c r="G2" s="14" t="s">
        <v>84</v>
      </c>
      <c r="H2" s="14" t="s">
        <v>85</v>
      </c>
      <c r="I2" s="14" t="s">
        <v>86</v>
      </c>
      <c r="J2" s="14" t="s">
        <v>87</v>
      </c>
      <c r="K2" s="14" t="s">
        <v>88</v>
      </c>
      <c r="L2" s="14" t="s">
        <v>89</v>
      </c>
      <c r="M2" s="14" t="s">
        <v>90</v>
      </c>
      <c r="N2" s="14" t="s">
        <v>91</v>
      </c>
      <c r="O2" s="14" t="s">
        <v>92</v>
      </c>
      <c r="P2" s="14" t="s">
        <v>93</v>
      </c>
      <c r="Q2" s="14" t="s">
        <v>94</v>
      </c>
      <c r="R2" s="13"/>
      <c r="S2" s="14" t="s">
        <v>95</v>
      </c>
      <c r="T2" s="14" t="s">
        <v>96</v>
      </c>
    </row>
    <row r="3" spans="1:20">
      <c r="A3" s="2" t="s">
        <v>9</v>
      </c>
      <c r="B3" s="3">
        <v>0.87</v>
      </c>
      <c r="C3" s="3" t="s">
        <v>10</v>
      </c>
      <c r="E3" s="15">
        <v>5.28</v>
      </c>
      <c r="F3" s="15">
        <v>5.44</v>
      </c>
      <c r="G3" s="15">
        <v>5.36</v>
      </c>
      <c r="H3" s="15">
        <v>3.86</v>
      </c>
      <c r="I3" s="15">
        <v>2.99</v>
      </c>
      <c r="J3" s="15">
        <v>2.76</v>
      </c>
      <c r="K3" s="15">
        <v>2.78</v>
      </c>
      <c r="L3" s="15">
        <v>4</v>
      </c>
      <c r="M3" s="15">
        <v>4.49</v>
      </c>
      <c r="N3" s="15">
        <v>5.29</v>
      </c>
      <c r="O3" s="15">
        <v>5.94</v>
      </c>
      <c r="P3" s="15">
        <v>5.84</v>
      </c>
      <c r="Q3" s="15">
        <v>4.5</v>
      </c>
      <c r="S3" s="11" t="s">
        <v>97</v>
      </c>
      <c r="T3" s="17">
        <v>0.8</v>
      </c>
    </row>
    <row r="4" spans="1:20">
      <c r="A4" s="2" t="s">
        <v>11</v>
      </c>
      <c r="B4" s="3">
        <v>0.3</v>
      </c>
      <c r="C4" s="3" t="s">
        <v>10</v>
      </c>
      <c r="S4" s="11" t="s">
        <v>98</v>
      </c>
      <c r="T4" s="17">
        <v>0.9</v>
      </c>
    </row>
    <row r="5" spans="1:20">
      <c r="A5" s="2" t="s">
        <v>12</v>
      </c>
      <c r="B5" s="3">
        <v>1</v>
      </c>
      <c r="C5" s="3" t="s">
        <v>13</v>
      </c>
      <c r="S5" s="12" t="s">
        <v>99</v>
      </c>
      <c r="T5" s="18">
        <v>0.9</v>
      </c>
    </row>
    <row r="6" spans="1:20">
      <c r="A6" s="2" t="s">
        <v>14</v>
      </c>
      <c r="B6" s="3">
        <v>0.95</v>
      </c>
      <c r="C6" s="3" t="s">
        <v>13</v>
      </c>
    </row>
    <row r="7" spans="1:20">
      <c r="A7" s="2" t="s">
        <v>15</v>
      </c>
      <c r="B7" s="3">
        <v>1</v>
      </c>
      <c r="C7" s="3" t="s">
        <v>16</v>
      </c>
    </row>
    <row r="8" spans="1:20">
      <c r="A8" s="2" t="s">
        <v>17</v>
      </c>
      <c r="B8" s="3">
        <v>1.2</v>
      </c>
      <c r="C8" s="3" t="s">
        <v>18</v>
      </c>
    </row>
    <row r="9" spans="1:20">
      <c r="A9" s="2" t="s">
        <v>19</v>
      </c>
      <c r="B9" s="3">
        <v>1.1499999999999999</v>
      </c>
      <c r="C9" s="3" t="s">
        <v>10</v>
      </c>
    </row>
    <row r="10" spans="1:20">
      <c r="A10" s="2" t="s">
        <v>20</v>
      </c>
      <c r="B10" s="3">
        <v>1.2</v>
      </c>
      <c r="C10" s="3" t="s">
        <v>10</v>
      </c>
    </row>
    <row r="11" spans="1:20">
      <c r="A11" s="2" t="s">
        <v>21</v>
      </c>
      <c r="B11" s="3">
        <v>0.97</v>
      </c>
      <c r="C11" s="3" t="s">
        <v>22</v>
      </c>
    </row>
    <row r="12" spans="1:20">
      <c r="A12" s="2" t="s">
        <v>23</v>
      </c>
      <c r="B12" s="3">
        <v>0.7</v>
      </c>
      <c r="C12" s="3" t="s">
        <v>24</v>
      </c>
    </row>
    <row r="13" spans="1:20" ht="16.5" customHeight="1">
      <c r="A13" s="2" t="s">
        <v>25</v>
      </c>
      <c r="B13" s="3">
        <v>1.1499999999999999</v>
      </c>
      <c r="C13" s="3" t="s">
        <v>10</v>
      </c>
    </row>
    <row r="14" spans="1:20">
      <c r="A14" s="2" t="s">
        <v>26</v>
      </c>
      <c r="B14" s="3">
        <v>1.05</v>
      </c>
      <c r="C14" s="3" t="s">
        <v>13</v>
      </c>
    </row>
    <row r="15" spans="1:20">
      <c r="A15" s="2" t="s">
        <v>27</v>
      </c>
      <c r="B15" s="3">
        <v>1.05</v>
      </c>
      <c r="C15" s="3" t="s">
        <v>28</v>
      </c>
    </row>
    <row r="16" spans="1:20">
      <c r="A16" s="2" t="s">
        <v>29</v>
      </c>
      <c r="B16" s="3">
        <v>1</v>
      </c>
      <c r="C16" s="3" t="s">
        <v>10</v>
      </c>
    </row>
    <row r="17" spans="1:3">
      <c r="A17" s="2" t="s">
        <v>30</v>
      </c>
      <c r="B17" s="3">
        <v>1.05</v>
      </c>
      <c r="C17" s="3" t="s">
        <v>28</v>
      </c>
    </row>
    <row r="18" spans="1:3">
      <c r="A18" s="2" t="s">
        <v>31</v>
      </c>
      <c r="B18" s="3">
        <v>0.9</v>
      </c>
      <c r="C18" s="3" t="s">
        <v>10</v>
      </c>
    </row>
    <row r="19" spans="1:3">
      <c r="A19" s="2" t="s">
        <v>32</v>
      </c>
      <c r="B19" s="3">
        <v>1.25</v>
      </c>
      <c r="C19" s="3" t="s">
        <v>33</v>
      </c>
    </row>
    <row r="20" spans="1:3">
      <c r="A20" s="2" t="s">
        <v>34</v>
      </c>
      <c r="B20" s="3">
        <v>1</v>
      </c>
      <c r="C20" s="3" t="s">
        <v>10</v>
      </c>
    </row>
    <row r="21" spans="1:3">
      <c r="A21" s="2" t="s">
        <v>35</v>
      </c>
      <c r="B21" s="3">
        <v>1.05</v>
      </c>
      <c r="C21" s="3" t="s">
        <v>16</v>
      </c>
    </row>
    <row r="22" spans="1:3">
      <c r="A22" s="2" t="s">
        <v>36</v>
      </c>
      <c r="B22" s="3">
        <v>1</v>
      </c>
      <c r="C22" s="3" t="s">
        <v>10</v>
      </c>
    </row>
    <row r="23" spans="1:3">
      <c r="A23" s="2" t="s">
        <v>37</v>
      </c>
      <c r="B23" s="3">
        <v>0.98</v>
      </c>
      <c r="C23" s="3" t="s">
        <v>38</v>
      </c>
    </row>
    <row r="24" spans="1:3">
      <c r="A24" s="2" t="s">
        <v>39</v>
      </c>
      <c r="B24" s="3">
        <v>1.05</v>
      </c>
      <c r="C24" s="3" t="s">
        <v>16</v>
      </c>
    </row>
    <row r="25" spans="1:3">
      <c r="A25" s="2" t="s">
        <v>40</v>
      </c>
      <c r="B25" s="3">
        <v>1.05</v>
      </c>
      <c r="C25" s="3" t="s">
        <v>28</v>
      </c>
    </row>
    <row r="26" spans="1:3">
      <c r="A26" s="2" t="s">
        <v>41</v>
      </c>
      <c r="B26" s="3">
        <v>1.1499999999999999</v>
      </c>
      <c r="C26" s="3" t="s">
        <v>33</v>
      </c>
    </row>
    <row r="27" spans="1:3">
      <c r="A27" s="2" t="s">
        <v>42</v>
      </c>
      <c r="B27" s="3">
        <v>2.15</v>
      </c>
      <c r="C27" s="3" t="s">
        <v>33</v>
      </c>
    </row>
    <row r="28" spans="1:3">
      <c r="A28" s="2" t="s">
        <v>43</v>
      </c>
      <c r="B28" s="3">
        <v>1</v>
      </c>
      <c r="C28" s="3" t="s">
        <v>10</v>
      </c>
    </row>
    <row r="29" spans="1:3">
      <c r="A29" s="2" t="s">
        <v>44</v>
      </c>
      <c r="B29" s="3">
        <v>1</v>
      </c>
      <c r="C29" s="3" t="s">
        <v>10</v>
      </c>
    </row>
    <row r="30" spans="1:3">
      <c r="A30" s="2" t="s">
        <v>45</v>
      </c>
      <c r="B30" s="3">
        <v>0.98</v>
      </c>
      <c r="C30" s="3" t="s">
        <v>46</v>
      </c>
    </row>
    <row r="31" spans="1:3">
      <c r="A31" s="2" t="s">
        <v>47</v>
      </c>
      <c r="B31" s="3">
        <v>0.8</v>
      </c>
      <c r="C31" s="3" t="s">
        <v>10</v>
      </c>
    </row>
    <row r="32" spans="1:3">
      <c r="A32" s="2" t="s">
        <v>48</v>
      </c>
      <c r="B32" s="3">
        <v>0.8</v>
      </c>
      <c r="C32" s="3" t="s">
        <v>10</v>
      </c>
    </row>
    <row r="33" spans="1:3">
      <c r="A33" s="2" t="s">
        <v>49</v>
      </c>
      <c r="B33" s="3">
        <v>0.87</v>
      </c>
      <c r="C33" s="3" t="s">
        <v>50</v>
      </c>
    </row>
    <row r="34" spans="1:3">
      <c r="A34" s="2" t="s">
        <v>51</v>
      </c>
      <c r="B34" s="3">
        <v>1.1000000000000001</v>
      </c>
      <c r="C34" s="3" t="s">
        <v>10</v>
      </c>
    </row>
    <row r="35" spans="1:3">
      <c r="A35" s="2" t="s">
        <v>52</v>
      </c>
      <c r="B35" s="3">
        <v>0.9</v>
      </c>
      <c r="C35" s="3" t="s">
        <v>10</v>
      </c>
    </row>
    <row r="36" spans="1:3">
      <c r="A36" s="2" t="s">
        <v>53</v>
      </c>
      <c r="B36" s="3">
        <v>0.6</v>
      </c>
      <c r="C36" s="3" t="s">
        <v>10</v>
      </c>
    </row>
    <row r="37" spans="1:3">
      <c r="A37" s="2" t="s">
        <v>54</v>
      </c>
      <c r="B37" s="3">
        <v>1</v>
      </c>
      <c r="C37" s="3" t="s">
        <v>10</v>
      </c>
    </row>
    <row r="38" spans="1:3">
      <c r="A38" s="2" t="s">
        <v>55</v>
      </c>
      <c r="B38" s="3">
        <v>1.2</v>
      </c>
      <c r="C38" s="3" t="s">
        <v>33</v>
      </c>
    </row>
    <row r="39" spans="1:3">
      <c r="A39" s="2" t="s">
        <v>56</v>
      </c>
      <c r="B39" s="3">
        <v>1.2</v>
      </c>
      <c r="C39" s="3" t="s">
        <v>57</v>
      </c>
    </row>
    <row r="40" spans="1:3">
      <c r="A40" s="2" t="s">
        <v>58</v>
      </c>
      <c r="B40" s="3">
        <v>0.85</v>
      </c>
      <c r="C40" s="3" t="s">
        <v>28</v>
      </c>
    </row>
    <row r="41" spans="1:3">
      <c r="A41" s="2" t="s">
        <v>59</v>
      </c>
      <c r="B41" s="3">
        <v>0.7</v>
      </c>
      <c r="C41" s="3" t="s">
        <v>60</v>
      </c>
    </row>
    <row r="42" spans="1:3">
      <c r="A42" s="2" t="s">
        <v>61</v>
      </c>
      <c r="B42" s="3">
        <v>1</v>
      </c>
      <c r="C42" s="3" t="s">
        <v>62</v>
      </c>
    </row>
    <row r="43" spans="1:3">
      <c r="A43" s="2" t="s">
        <v>63</v>
      </c>
      <c r="B43" s="3">
        <v>0.8</v>
      </c>
      <c r="C43" s="3" t="s">
        <v>64</v>
      </c>
    </row>
    <row r="44" spans="1:3">
      <c r="A44" s="2" t="s">
        <v>65</v>
      </c>
      <c r="B44" s="3">
        <v>0.68</v>
      </c>
      <c r="C44" s="3" t="s">
        <v>66</v>
      </c>
    </row>
    <row r="45" spans="1:3">
      <c r="A45" s="2" t="s">
        <v>67</v>
      </c>
      <c r="B45" s="3">
        <v>1.05</v>
      </c>
      <c r="C45" s="3" t="s">
        <v>28</v>
      </c>
    </row>
    <row r="46" spans="1:3">
      <c r="A46" s="2" t="s">
        <v>68</v>
      </c>
      <c r="B46" s="3">
        <v>1.1499999999999999</v>
      </c>
      <c r="C46" s="3" t="s">
        <v>33</v>
      </c>
    </row>
    <row r="47" spans="1:3">
      <c r="A47" s="2" t="s">
        <v>69</v>
      </c>
      <c r="B47" s="3">
        <v>1.1000000000000001</v>
      </c>
      <c r="C47" s="3" t="s">
        <v>57</v>
      </c>
    </row>
    <row r="48" spans="1:3">
      <c r="A48" s="2" t="s">
        <v>70</v>
      </c>
      <c r="B48" s="3">
        <v>0.8</v>
      </c>
      <c r="C48" s="3" t="s">
        <v>10</v>
      </c>
    </row>
    <row r="49" spans="1:3">
      <c r="A49" s="2" t="s">
        <v>71</v>
      </c>
      <c r="B49" s="3">
        <v>1.1499999999999999</v>
      </c>
      <c r="C49" s="3" t="s">
        <v>10</v>
      </c>
    </row>
    <row r="50" spans="1:3">
      <c r="A50" s="2" t="s">
        <v>72</v>
      </c>
      <c r="B50" s="3">
        <v>1.1499999999999999</v>
      </c>
      <c r="C50" s="3" t="s">
        <v>73</v>
      </c>
    </row>
    <row r="51" spans="1:3">
      <c r="A51" s="2" t="s">
        <v>74</v>
      </c>
      <c r="B51" s="3">
        <v>1</v>
      </c>
      <c r="C51" s="3" t="s">
        <v>10</v>
      </c>
    </row>
    <row r="52" spans="1:3">
      <c r="A52" s="2" t="s">
        <v>75</v>
      </c>
      <c r="B52" s="3">
        <v>0.85</v>
      </c>
      <c r="C52" s="3" t="s">
        <v>10</v>
      </c>
    </row>
    <row r="53" spans="1:3">
      <c r="A53" s="2" t="s">
        <v>76</v>
      </c>
      <c r="B53" s="3">
        <v>1</v>
      </c>
      <c r="C53" s="3" t="s">
        <v>77</v>
      </c>
    </row>
    <row r="54" spans="1:3">
      <c r="A54" s="2" t="s">
        <v>78</v>
      </c>
      <c r="B54" s="3">
        <v>0.9</v>
      </c>
      <c r="C54" s="3" t="s">
        <v>79</v>
      </c>
    </row>
    <row r="55" spans="1:3">
      <c r="A55" s="7" t="s">
        <v>80</v>
      </c>
      <c r="B55" s="8">
        <v>0.9</v>
      </c>
      <c r="C55" s="8" t="s">
        <v>79</v>
      </c>
    </row>
  </sheetData>
  <mergeCells count="2">
    <mergeCell ref="E1:Q1"/>
    <mergeCell ref="S1:T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Calcule seu Uso </vt:lpstr>
      <vt:lpstr>Planilha Auxiliar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Marisa Morita dos Santos</dc:creator>
  <cp:lastModifiedBy>Marisa Morita dos Santos</cp:lastModifiedBy>
  <dcterms:created xsi:type="dcterms:W3CDTF">2024-06-25T12:04:38Z</dcterms:created>
  <dcterms:modified xsi:type="dcterms:W3CDTF">2025-02-19T21:05:59Z</dcterms:modified>
</cp:coreProperties>
</file>